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190" tabRatio="726" activeTab="0"/>
  </bookViews>
  <sheets>
    <sheet name="Résultats" sheetId="1" r:id="rId1"/>
    <sheet name="camembert" sheetId="2" r:id="rId2"/>
    <sheet name="barres" sheetId="3" r:id="rId3"/>
  </sheets>
  <definedNames>
    <definedName name="_xlnm.Print_Area" localSheetId="0">'Résultats'!$B$2:$U$29</definedName>
  </definedNames>
  <calcPr fullCalcOnLoad="1"/>
</workbook>
</file>

<file path=xl/sharedStrings.xml><?xml version="1.0" encoding="utf-8"?>
<sst xmlns="http://schemas.openxmlformats.org/spreadsheetml/2006/main" count="34" uniqueCount="29">
  <si>
    <t>Nbre de sièges</t>
  </si>
  <si>
    <t>Inscrits</t>
  </si>
  <si>
    <t>Votants</t>
  </si>
  <si>
    <t>Insc</t>
  </si>
  <si>
    <t>Vots</t>
  </si>
  <si>
    <t>Bl/nls</t>
  </si>
  <si>
    <t>Blancs ou nuls</t>
  </si>
  <si>
    <t>Exprimés</t>
  </si>
  <si>
    <t>Quotient électoral</t>
  </si>
  <si>
    <t>Ne rien inscrire dans ce tableau (saisie auto)</t>
  </si>
  <si>
    <t>Listes</t>
  </si>
  <si>
    <t>Voix obtenues</t>
  </si>
  <si>
    <t>Sièges</t>
  </si>
  <si>
    <t>Nombre</t>
  </si>
  <si>
    <t>%</t>
  </si>
  <si>
    <t>Total</t>
  </si>
  <si>
    <t>Répartition des sièges</t>
  </si>
  <si>
    <t>Par quotient</t>
  </si>
  <si>
    <t>voir le camembert</t>
  </si>
  <si>
    <t>voir les barres</t>
  </si>
  <si>
    <t>Retour</t>
  </si>
  <si>
    <t>ELECTIONS AU CONSEIL D'ECOLE</t>
  </si>
  <si>
    <t>FCPE</t>
  </si>
  <si>
    <t>Résultats</t>
  </si>
  <si>
    <t>Saisir ici (dans les cases bleues) les listes en présence</t>
  </si>
  <si>
    <t>puis les résultats de chaque liste dans la case en dessous</t>
  </si>
  <si>
    <t>Seules les cases entourées de rouge sont à renseigner (ou à effacer)</t>
  </si>
  <si>
    <t>Au plus fort reste</t>
  </si>
  <si>
    <t>PEEP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</si>
</sst>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3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2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u val="single"/>
      <sz val="9.1"/>
      <color indexed="12"/>
      <name val="Arial"/>
      <family val="2"/>
    </font>
    <font>
      <b/>
      <u val="single"/>
      <sz val="14"/>
      <color indexed="12"/>
      <name val="Arial"/>
      <family val="2"/>
    </font>
    <font>
      <u val="single"/>
      <sz val="9.1"/>
      <color indexed="36"/>
      <name val="Arial"/>
      <family val="2"/>
    </font>
    <font>
      <b/>
      <sz val="14"/>
      <color indexed="12"/>
      <name val="Arial"/>
      <family val="2"/>
    </font>
    <font>
      <b/>
      <i/>
      <sz val="8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9"/>
      <name val="Arial"/>
      <family val="2"/>
    </font>
    <font>
      <sz val="14.25"/>
      <color indexed="8"/>
      <name val="Arial"/>
      <family val="2"/>
    </font>
    <font>
      <b/>
      <sz val="14.25"/>
      <color indexed="8"/>
      <name val="Arial"/>
      <family val="2"/>
    </font>
    <font>
      <b/>
      <sz val="17"/>
      <color indexed="8"/>
      <name val="Arial"/>
      <family val="2"/>
    </font>
    <font>
      <b/>
      <sz val="16.75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/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>
        <color indexed="54"/>
      </right>
      <top style="thin">
        <color indexed="54"/>
      </top>
      <bottom style="thin"/>
    </border>
    <border>
      <left style="thin">
        <color indexed="54"/>
      </left>
      <right>
        <color indexed="63"/>
      </right>
      <top style="thin">
        <color indexed="54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" borderId="1" applyNumberFormat="0" applyAlignment="0" applyProtection="0"/>
    <xf numFmtId="0" fontId="17" fillId="0" borderId="2" applyNumberFormat="0" applyFill="0" applyAlignment="0" applyProtection="0"/>
    <xf numFmtId="0" fontId="0" fillId="4" borderId="3" applyNumberFormat="0" applyFont="0" applyAlignment="0" applyProtection="0"/>
    <xf numFmtId="0" fontId="18" fillId="3" borderId="1" applyNumberFormat="0" applyAlignment="0" applyProtection="0"/>
    <xf numFmtId="0" fontId="19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8" borderId="0" applyNumberFormat="0" applyBorder="0" applyAlignment="0" applyProtection="0"/>
    <xf numFmtId="9" fontId="0" fillId="0" borderId="0" applyFill="0" applyBorder="0" applyAlignment="0" applyProtection="0"/>
    <xf numFmtId="0" fontId="21" fillId="16" borderId="0" applyNumberFormat="0" applyBorder="0" applyAlignment="0" applyProtection="0"/>
    <xf numFmtId="0" fontId="22" fillId="2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28" fillId="17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18" borderId="0" xfId="0" applyFill="1" applyAlignment="1" applyProtection="1">
      <alignment vertical="center"/>
      <protection hidden="1"/>
    </xf>
    <xf numFmtId="0" fontId="1" fillId="18" borderId="0" xfId="0" applyFont="1" applyFill="1" applyAlignment="1" applyProtection="1">
      <alignment vertical="center"/>
      <protection hidden="1"/>
    </xf>
    <xf numFmtId="0" fontId="0" fillId="18" borderId="0" xfId="0" applyFill="1" applyAlignment="1" applyProtection="1">
      <alignment horizontal="center" vertical="center"/>
      <protection hidden="1"/>
    </xf>
    <xf numFmtId="0" fontId="2" fillId="18" borderId="0" xfId="0" applyFont="1" applyFill="1" applyAlignment="1" applyProtection="1">
      <alignment vertical="center"/>
      <protection hidden="1"/>
    </xf>
    <xf numFmtId="0" fontId="2" fillId="18" borderId="0" xfId="0" applyFont="1" applyFill="1" applyBorder="1" applyAlignment="1" applyProtection="1">
      <alignment horizontal="left" vertical="center"/>
      <protection hidden="1"/>
    </xf>
    <xf numFmtId="0" fontId="2" fillId="18" borderId="0" xfId="0" applyFont="1" applyFill="1" applyBorder="1" applyAlignment="1" applyProtection="1">
      <alignment horizontal="center" vertical="center"/>
      <protection hidden="1"/>
    </xf>
    <xf numFmtId="0" fontId="0" fillId="18" borderId="0" xfId="0" applyFill="1" applyBorder="1" applyAlignment="1" applyProtection="1">
      <alignment vertical="center"/>
      <protection hidden="1"/>
    </xf>
    <xf numFmtId="0" fontId="0" fillId="18" borderId="0" xfId="0" applyFill="1" applyBorder="1" applyAlignment="1" applyProtection="1">
      <alignment horizontal="center" vertical="center"/>
      <protection hidden="1"/>
    </xf>
    <xf numFmtId="0" fontId="3" fillId="18" borderId="0" xfId="0" applyFont="1" applyFill="1" applyAlignment="1" applyProtection="1">
      <alignment/>
      <protection hidden="1"/>
    </xf>
    <xf numFmtId="0" fontId="0" fillId="19" borderId="10" xfId="0" applyFont="1" applyFill="1" applyBorder="1" applyAlignment="1" applyProtection="1">
      <alignment horizontal="left" vertical="center" indent="1"/>
      <protection hidden="1"/>
    </xf>
    <xf numFmtId="0" fontId="2" fillId="18" borderId="0" xfId="0" applyFont="1" applyFill="1" applyAlignment="1" applyProtection="1">
      <alignment horizontal="center" vertical="center"/>
      <protection hidden="1"/>
    </xf>
    <xf numFmtId="0" fontId="2" fillId="20" borderId="0" xfId="0" applyFont="1" applyFill="1" applyBorder="1" applyAlignment="1" applyProtection="1">
      <alignment horizontal="center" vertical="center"/>
      <protection hidden="1"/>
    </xf>
    <xf numFmtId="0" fontId="0" fillId="21" borderId="11" xfId="0" applyFill="1" applyBorder="1" applyAlignment="1" applyProtection="1">
      <alignment horizontal="center" vertical="center"/>
      <protection hidden="1"/>
    </xf>
    <xf numFmtId="10" fontId="4" fillId="22" borderId="11" xfId="0" applyNumberFormat="1" applyFont="1" applyFill="1" applyBorder="1" applyAlignment="1" applyProtection="1">
      <alignment horizontal="center" vertical="center"/>
      <protection hidden="1"/>
    </xf>
    <xf numFmtId="0" fontId="2" fillId="22" borderId="12" xfId="0" applyFont="1" applyFill="1" applyBorder="1" applyAlignment="1" applyProtection="1">
      <alignment horizontal="center" vertical="center"/>
      <protection hidden="1"/>
    </xf>
    <xf numFmtId="0" fontId="0" fillId="18" borderId="0" xfId="0" applyFont="1" applyFill="1" applyAlignment="1" applyProtection="1">
      <alignment vertical="center"/>
      <protection hidden="1"/>
    </xf>
    <xf numFmtId="0" fontId="2" fillId="19" borderId="10" xfId="0" applyFont="1" applyFill="1" applyBorder="1" applyAlignment="1" applyProtection="1">
      <alignment horizontal="left" vertical="center" indent="1"/>
      <protection hidden="1"/>
    </xf>
    <xf numFmtId="0" fontId="2" fillId="19" borderId="11" xfId="0" applyFont="1" applyFill="1" applyBorder="1" applyAlignment="1" applyProtection="1">
      <alignment horizontal="center" vertical="center"/>
      <protection hidden="1"/>
    </xf>
    <xf numFmtId="10" fontId="5" fillId="19" borderId="11" xfId="0" applyNumberFormat="1" applyFont="1" applyFill="1" applyBorder="1" applyAlignment="1" applyProtection="1">
      <alignment horizontal="center" vertical="center"/>
      <protection hidden="1"/>
    </xf>
    <xf numFmtId="0" fontId="2" fillId="19" borderId="12" xfId="0" applyFont="1" applyFill="1" applyBorder="1" applyAlignment="1" applyProtection="1">
      <alignment horizontal="center" vertical="center"/>
      <protection hidden="1"/>
    </xf>
    <xf numFmtId="0" fontId="6" fillId="18" borderId="0" xfId="0" applyFont="1" applyFill="1" applyAlignment="1" applyProtection="1">
      <alignment horizontal="left" vertical="center"/>
      <protection hidden="1"/>
    </xf>
    <xf numFmtId="0" fontId="2" fillId="23" borderId="13" xfId="0" applyFont="1" applyFill="1" applyBorder="1" applyAlignment="1" applyProtection="1">
      <alignment vertical="center"/>
      <protection hidden="1"/>
    </xf>
    <xf numFmtId="0" fontId="0" fillId="23" borderId="13" xfId="0" applyFill="1" applyBorder="1" applyAlignment="1" applyProtection="1">
      <alignment horizontal="center" vertical="center"/>
      <protection hidden="1"/>
    </xf>
    <xf numFmtId="0" fontId="2" fillId="22" borderId="13" xfId="0" applyFont="1" applyFill="1" applyBorder="1" applyAlignment="1" applyProtection="1">
      <alignment vertical="center"/>
      <protection hidden="1"/>
    </xf>
    <xf numFmtId="0" fontId="0" fillId="22" borderId="13" xfId="0" applyFill="1" applyBorder="1" applyAlignment="1" applyProtection="1">
      <alignment horizontal="center" vertical="center"/>
      <protection hidden="1"/>
    </xf>
    <xf numFmtId="0" fontId="2" fillId="19" borderId="13" xfId="0" applyFont="1" applyFill="1" applyBorder="1" applyAlignment="1" applyProtection="1">
      <alignment horizontal="center" vertical="center"/>
      <protection hidden="1"/>
    </xf>
    <xf numFmtId="0" fontId="7" fillId="18" borderId="0" xfId="45" applyFill="1" applyAlignment="1" applyProtection="1">
      <alignment vertical="center"/>
      <protection hidden="1"/>
    </xf>
    <xf numFmtId="0" fontId="7" fillId="18" borderId="0" xfId="45" applyFont="1" applyFill="1" applyAlignment="1" applyProtection="1">
      <alignment vertical="center"/>
      <protection hidden="1"/>
    </xf>
    <xf numFmtId="10" fontId="5" fillId="18" borderId="0" xfId="0" applyNumberFormat="1" applyFont="1" applyFill="1" applyAlignment="1" applyProtection="1">
      <alignment horizontal="center" vertical="center"/>
      <protection hidden="1"/>
    </xf>
    <xf numFmtId="0" fontId="2" fillId="18" borderId="14" xfId="0" applyFont="1" applyFill="1" applyBorder="1" applyAlignment="1" applyProtection="1">
      <alignment horizontal="center" vertical="center"/>
      <protection hidden="1"/>
    </xf>
    <xf numFmtId="0" fontId="0" fillId="19" borderId="10" xfId="0" applyFill="1" applyBorder="1" applyAlignment="1" applyProtection="1">
      <alignment horizontal="left" vertical="center" indent="1"/>
      <protection hidden="1"/>
    </xf>
    <xf numFmtId="0" fontId="2" fillId="19" borderId="10" xfId="0" applyFont="1" applyFill="1" applyBorder="1" applyAlignment="1" applyProtection="1">
      <alignment horizontal="center" vertical="center"/>
      <protection hidden="1"/>
    </xf>
    <xf numFmtId="0" fontId="0" fillId="23" borderId="11" xfId="0" applyFill="1" applyBorder="1" applyAlignment="1" applyProtection="1">
      <alignment horizontal="center" vertical="center"/>
      <protection hidden="1"/>
    </xf>
    <xf numFmtId="0" fontId="6" fillId="23" borderId="12" xfId="0" applyFont="1" applyFill="1" applyBorder="1" applyAlignment="1" applyProtection="1">
      <alignment horizontal="center" vertical="center"/>
      <protection hidden="1"/>
    </xf>
    <xf numFmtId="0" fontId="0" fillId="22" borderId="11" xfId="0" applyFill="1" applyBorder="1" applyAlignment="1" applyProtection="1">
      <alignment horizontal="center" vertical="center"/>
      <protection hidden="1"/>
    </xf>
    <xf numFmtId="0" fontId="6" fillId="22" borderId="12" xfId="0" applyFont="1" applyFill="1" applyBorder="1" applyAlignment="1" applyProtection="1">
      <alignment horizontal="center" vertical="center"/>
      <protection hidden="1"/>
    </xf>
    <xf numFmtId="2" fontId="0" fillId="23" borderId="10" xfId="0" applyNumberFormat="1" applyFill="1" applyBorder="1" applyAlignment="1" applyProtection="1">
      <alignment horizontal="right" vertical="center"/>
      <protection hidden="1"/>
    </xf>
    <xf numFmtId="2" fontId="0" fillId="22" borderId="10" xfId="0" applyNumberFormat="1" applyFill="1" applyBorder="1" applyAlignment="1" applyProtection="1">
      <alignment horizontal="right" vertical="center"/>
      <protection hidden="1"/>
    </xf>
    <xf numFmtId="0" fontId="0" fillId="18" borderId="0" xfId="0" applyFill="1" applyBorder="1" applyAlignment="1" applyProtection="1">
      <alignment horizontal="center" vertical="center"/>
      <protection/>
    </xf>
    <xf numFmtId="0" fontId="5" fillId="24" borderId="15" xfId="0" applyFont="1" applyFill="1" applyBorder="1" applyAlignment="1" applyProtection="1">
      <alignment horizontal="center" vertical="center"/>
      <protection/>
    </xf>
    <xf numFmtId="0" fontId="5" fillId="25" borderId="16" xfId="0" applyFont="1" applyFill="1" applyBorder="1" applyAlignment="1" applyProtection="1">
      <alignment horizontal="center" vertical="center"/>
      <protection hidden="1"/>
    </xf>
    <xf numFmtId="0" fontId="2" fillId="19" borderId="17" xfId="0" applyFont="1" applyFill="1" applyBorder="1" applyAlignment="1" applyProtection="1">
      <alignment horizontal="center" vertical="center"/>
      <protection hidden="1"/>
    </xf>
    <xf numFmtId="0" fontId="2" fillId="21" borderId="18" xfId="0" applyFont="1" applyFill="1" applyBorder="1" applyAlignment="1" applyProtection="1">
      <alignment horizontal="center" vertical="center"/>
      <protection hidden="1" locked="0"/>
    </xf>
    <xf numFmtId="0" fontId="11" fillId="18" borderId="0" xfId="0" applyFont="1" applyFill="1" applyAlignment="1" applyProtection="1">
      <alignment vertical="center"/>
      <protection hidden="1"/>
    </xf>
    <xf numFmtId="0" fontId="0" fillId="26" borderId="19" xfId="0" applyFont="1" applyFill="1" applyBorder="1" applyAlignment="1" applyProtection="1">
      <alignment horizontal="center" vertical="center"/>
      <protection hidden="1"/>
    </xf>
    <xf numFmtId="0" fontId="1" fillId="18" borderId="20" xfId="0" applyFont="1" applyFill="1" applyBorder="1" applyAlignment="1" applyProtection="1">
      <alignment horizontal="center" vertical="center"/>
      <protection hidden="1"/>
    </xf>
    <xf numFmtId="0" fontId="1" fillId="18" borderId="21" xfId="0" applyFont="1" applyFill="1" applyBorder="1" applyAlignment="1" applyProtection="1">
      <alignment horizontal="center" vertical="center"/>
      <protection hidden="1"/>
    </xf>
    <xf numFmtId="0" fontId="1" fillId="18" borderId="22" xfId="0" applyFont="1" applyFill="1" applyBorder="1" applyAlignment="1" applyProtection="1">
      <alignment horizontal="center" vertical="center"/>
      <protection hidden="1"/>
    </xf>
    <xf numFmtId="0" fontId="2" fillId="26" borderId="19" xfId="0" applyFont="1" applyFill="1" applyBorder="1" applyAlignment="1" applyProtection="1">
      <alignment vertical="center"/>
      <protection hidden="1"/>
    </xf>
    <xf numFmtId="0" fontId="2" fillId="26" borderId="13" xfId="0" applyFont="1" applyFill="1" applyBorder="1" applyAlignment="1" applyProtection="1">
      <alignment vertical="center"/>
      <protection hidden="1"/>
    </xf>
    <xf numFmtId="0" fontId="0" fillId="26" borderId="13" xfId="0" applyFont="1" applyFill="1" applyBorder="1" applyAlignment="1" applyProtection="1">
      <alignment horizontal="center" vertical="center"/>
      <protection hidden="1"/>
    </xf>
    <xf numFmtId="0" fontId="0" fillId="26" borderId="10" xfId="0" applyFill="1" applyBorder="1" applyAlignment="1" applyProtection="1">
      <alignment horizontal="center" vertical="center"/>
      <protection hidden="1"/>
    </xf>
    <xf numFmtId="0" fontId="0" fillId="26" borderId="11" xfId="0" applyFill="1" applyBorder="1" applyAlignment="1" applyProtection="1">
      <alignment horizontal="center" vertical="center"/>
      <protection hidden="1"/>
    </xf>
    <xf numFmtId="0" fontId="0" fillId="26" borderId="12" xfId="0" applyFill="1" applyBorder="1" applyAlignment="1" applyProtection="1">
      <alignment horizontal="center" vertical="center"/>
      <protection hidden="1"/>
    </xf>
    <xf numFmtId="0" fontId="2" fillId="27" borderId="23" xfId="0" applyFont="1" applyFill="1" applyBorder="1" applyAlignment="1" applyProtection="1">
      <alignment horizontal="center" vertical="center"/>
      <protection hidden="1"/>
    </xf>
    <xf numFmtId="0" fontId="2" fillId="27" borderId="24" xfId="0" applyFont="1" applyFill="1" applyBorder="1" applyAlignment="1" applyProtection="1">
      <alignment horizontal="center" vertical="center"/>
      <protection hidden="1"/>
    </xf>
    <xf numFmtId="0" fontId="2" fillId="27" borderId="25" xfId="0" applyFont="1" applyFill="1" applyBorder="1" applyAlignment="1" applyProtection="1">
      <alignment horizontal="center" vertical="center"/>
      <protection hidden="1"/>
    </xf>
    <xf numFmtId="0" fontId="2" fillId="27" borderId="26" xfId="0" applyFont="1" applyFill="1" applyBorder="1" applyAlignment="1" applyProtection="1">
      <alignment horizontal="center" vertical="center"/>
      <protection hidden="1"/>
    </xf>
    <xf numFmtId="0" fontId="2" fillId="19" borderId="23" xfId="0" applyFont="1" applyFill="1" applyBorder="1" applyAlignment="1" applyProtection="1">
      <alignment horizontal="center" vertical="center"/>
      <protection hidden="1"/>
    </xf>
    <xf numFmtId="0" fontId="2" fillId="19" borderId="24" xfId="0" applyFont="1" applyFill="1" applyBorder="1" applyAlignment="1" applyProtection="1">
      <alignment horizontal="center" vertical="center"/>
      <protection hidden="1"/>
    </xf>
    <xf numFmtId="0" fontId="2" fillId="19" borderId="27" xfId="0" applyFont="1" applyFill="1" applyBorder="1" applyAlignment="1" applyProtection="1">
      <alignment horizontal="center" vertical="center"/>
      <protection hidden="1"/>
    </xf>
    <xf numFmtId="0" fontId="2" fillId="19" borderId="28" xfId="0" applyFont="1" applyFill="1" applyBorder="1" applyAlignment="1" applyProtection="1">
      <alignment horizontal="center" vertical="center"/>
      <protection hidden="1"/>
    </xf>
    <xf numFmtId="0" fontId="2" fillId="19" borderId="29" xfId="0" applyFont="1" applyFill="1" applyBorder="1" applyAlignment="1" applyProtection="1">
      <alignment horizontal="center" vertical="center"/>
      <protection hidden="1"/>
    </xf>
    <xf numFmtId="0" fontId="0" fillId="19" borderId="14" xfId="0" applyNumberFormat="1" applyFont="1" applyFill="1" applyBorder="1" applyAlignment="1" applyProtection="1">
      <alignment horizontal="center" vertical="center" shrinkToFit="1"/>
      <protection hidden="1"/>
    </xf>
    <xf numFmtId="0" fontId="2" fillId="20" borderId="23" xfId="0" applyFont="1" applyFill="1" applyBorder="1" applyAlignment="1" applyProtection="1">
      <alignment horizontal="left" vertical="center"/>
      <protection hidden="1"/>
    </xf>
    <xf numFmtId="0" fontId="2" fillId="20" borderId="24" xfId="0" applyFont="1" applyFill="1" applyBorder="1" applyAlignment="1" applyProtection="1">
      <alignment horizontal="left" vertical="center"/>
      <protection hidden="1"/>
    </xf>
    <xf numFmtId="0" fontId="2" fillId="20" borderId="29" xfId="0" applyFont="1" applyFill="1" applyBorder="1" applyAlignment="1" applyProtection="1">
      <alignment horizontal="left" vertical="center"/>
      <protection hidden="1"/>
    </xf>
    <xf numFmtId="0" fontId="4" fillId="22" borderId="14" xfId="0" applyNumberFormat="1" applyFont="1" applyFill="1" applyBorder="1" applyAlignment="1" applyProtection="1">
      <alignment horizontal="center" vertical="center"/>
      <protection hidden="1"/>
    </xf>
    <xf numFmtId="0" fontId="2" fillId="28" borderId="18" xfId="0" applyFont="1" applyFill="1" applyBorder="1" applyAlignment="1" applyProtection="1">
      <alignment horizontal="center" vertical="center"/>
      <protection locked="0"/>
    </xf>
    <xf numFmtId="0" fontId="2" fillId="20" borderId="10" xfId="0" applyFont="1" applyFill="1" applyBorder="1" applyAlignment="1" applyProtection="1">
      <alignment horizontal="left" vertical="center" indent="1"/>
      <protection hidden="1"/>
    </xf>
    <xf numFmtId="0" fontId="2" fillId="20" borderId="30" xfId="0" applyFont="1" applyFill="1" applyBorder="1" applyAlignment="1" applyProtection="1">
      <alignment horizontal="center" vertical="center"/>
      <protection hidden="1"/>
    </xf>
    <xf numFmtId="0" fontId="2" fillId="20" borderId="12" xfId="0" applyFont="1" applyFill="1" applyBorder="1" applyAlignment="1" applyProtection="1">
      <alignment horizontal="center" vertical="center"/>
      <protection hidden="1"/>
    </xf>
    <xf numFmtId="0" fontId="2" fillId="18" borderId="18" xfId="0" applyFont="1" applyFill="1" applyBorder="1" applyAlignment="1" applyProtection="1">
      <alignment horizontal="center" vertical="center"/>
      <protection locked="0"/>
    </xf>
    <xf numFmtId="0" fontId="10" fillId="18" borderId="23" xfId="45" applyFont="1" applyFill="1" applyBorder="1" applyAlignment="1" applyProtection="1">
      <alignment horizontal="center" vertical="center"/>
      <protection hidden="1" locked="0"/>
    </xf>
    <xf numFmtId="0" fontId="10" fillId="18" borderId="24" xfId="45" applyFont="1" applyFill="1" applyBorder="1" applyAlignment="1" applyProtection="1">
      <alignment horizontal="center" vertical="center"/>
      <protection hidden="1" locked="0"/>
    </xf>
    <xf numFmtId="0" fontId="10" fillId="18" borderId="29" xfId="45" applyFont="1" applyFill="1" applyBorder="1" applyAlignment="1" applyProtection="1">
      <alignment horizontal="center" vertical="center"/>
      <protection hidden="1" locked="0"/>
    </xf>
    <xf numFmtId="0" fontId="5" fillId="25" borderId="31" xfId="0" applyFont="1" applyFill="1" applyBorder="1" applyAlignment="1" applyProtection="1">
      <alignment horizontal="center" vertical="center"/>
      <protection hidden="1"/>
    </xf>
    <xf numFmtId="0" fontId="5" fillId="25" borderId="16" xfId="0" applyFont="1" applyFill="1" applyBorder="1" applyAlignment="1" applyProtection="1">
      <alignment horizontal="center" vertical="center"/>
      <protection hidden="1"/>
    </xf>
    <xf numFmtId="0" fontId="5" fillId="25" borderId="16" xfId="0" applyFont="1" applyFill="1" applyBorder="1" applyAlignment="1" applyProtection="1">
      <alignment horizontal="center" vertical="center" wrapText="1"/>
      <protection hidden="1"/>
    </xf>
    <xf numFmtId="0" fontId="5" fillId="25" borderId="32" xfId="0" applyFont="1" applyFill="1" applyBorder="1" applyAlignment="1" applyProtection="1">
      <alignment horizontal="center" vertical="center" wrapText="1"/>
      <protection hidden="1"/>
    </xf>
    <xf numFmtId="0" fontId="2" fillId="28" borderId="33" xfId="0" applyFont="1" applyFill="1" applyBorder="1" applyAlignment="1" applyProtection="1">
      <alignment horizontal="center" vertical="center" shrinkToFit="1"/>
      <protection locked="0"/>
    </xf>
    <xf numFmtId="0" fontId="2" fillId="28" borderId="34" xfId="0" applyFont="1" applyFill="1" applyBorder="1" applyAlignment="1" applyProtection="1">
      <alignment horizontal="center" vertical="center" shrinkToFit="1"/>
      <protection locked="0"/>
    </xf>
    <xf numFmtId="0" fontId="5" fillId="24" borderId="35" xfId="0" applyFont="1" applyFill="1" applyBorder="1" applyAlignment="1" applyProtection="1">
      <alignment horizontal="center" vertical="center"/>
      <protection/>
    </xf>
    <xf numFmtId="0" fontId="5" fillId="24" borderId="15" xfId="0" applyFont="1" applyFill="1" applyBorder="1" applyAlignment="1" applyProtection="1">
      <alignment horizontal="center" vertical="center"/>
      <protection/>
    </xf>
    <xf numFmtId="0" fontId="5" fillId="24" borderId="15" xfId="0" applyFont="1" applyFill="1" applyBorder="1" applyAlignment="1" applyProtection="1">
      <alignment horizontal="center" vertical="center" wrapText="1"/>
      <protection/>
    </xf>
    <xf numFmtId="0" fontId="5" fillId="24" borderId="36" xfId="0" applyFont="1" applyFill="1" applyBorder="1" applyAlignment="1" applyProtection="1">
      <alignment horizontal="center" vertical="center" wrapText="1"/>
      <protection/>
    </xf>
    <xf numFmtId="10" fontId="0" fillId="18" borderId="14" xfId="52" applyNumberFormat="1" applyFill="1" applyBorder="1" applyAlignment="1" applyProtection="1">
      <alignment horizontal="center" vertical="center"/>
      <protection hidden="1"/>
    </xf>
    <xf numFmtId="0" fontId="0" fillId="26" borderId="37" xfId="0" applyFill="1" applyBorder="1" applyAlignment="1" applyProtection="1">
      <alignment horizontal="center" vertical="center"/>
      <protection hidden="1"/>
    </xf>
    <xf numFmtId="0" fontId="0" fillId="26" borderId="38" xfId="0" applyFont="1" applyFill="1" applyBorder="1" applyAlignment="1" applyProtection="1">
      <alignment horizontal="center" vertical="center"/>
      <protection hidden="1"/>
    </xf>
    <xf numFmtId="0" fontId="0" fillId="26" borderId="39" xfId="0" applyFont="1" applyFill="1" applyBorder="1" applyAlignment="1" applyProtection="1">
      <alignment horizontal="center" vertical="center"/>
      <protection hidden="1"/>
    </xf>
    <xf numFmtId="0" fontId="8" fillId="0" borderId="0" xfId="45" applyFont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47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D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Elections des représentants des parents d'élèves 
au conseil d'école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8925"/>
          <c:y val="0.33975"/>
          <c:w val="0.6215"/>
          <c:h val="0.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84747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Résultats!$M$17:$M$18</c:f>
              <c:strCache>
                <c:ptCount val="2"/>
                <c:pt idx="0">
                  <c:v>FCPE</c:v>
                </c:pt>
                <c:pt idx="1">
                  <c:v>PEEP</c:v>
                </c:pt>
              </c:strCache>
            </c:strRef>
          </c:cat>
          <c:val>
            <c:numRef>
              <c:f>Résultats!$O$17:$O$18</c:f>
              <c:numCache>
                <c:ptCount val="2"/>
                <c:pt idx="0">
                  <c:v>195</c:v>
                </c:pt>
                <c:pt idx="1">
                  <c:v>25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Elections des représentants des parents d'élèves 
au conseil d'école</a:t>
            </a:r>
          </a:p>
        </c:rich>
      </c:tx>
      <c:layout>
        <c:manualLayout>
          <c:xMode val="factor"/>
          <c:yMode val="factor"/>
          <c:x val="0.01625"/>
          <c:y val="-0.0035"/>
        </c:manualLayout>
      </c:layout>
      <c:spPr>
        <a:noFill/>
        <a:ln>
          <a:noFill/>
        </a:ln>
      </c:spPr>
    </c:title>
    <c:view3D>
      <c:rotX val="20"/>
      <c:hPercent val="70"/>
      <c:rotY val="320"/>
      <c:depthPercent val="50"/>
      <c:rAngAx val="1"/>
    </c:view3D>
    <c:plotArea>
      <c:layout>
        <c:manualLayout>
          <c:xMode val="edge"/>
          <c:yMode val="edge"/>
          <c:x val="0.01325"/>
          <c:y val="0.1245"/>
          <c:w val="0.9735"/>
          <c:h val="0.85825"/>
        </c:manualLayout>
      </c:layout>
      <c:bar3DChart>
        <c:barDir val="col"/>
        <c:grouping val="stacked"/>
        <c:varyColors val="0"/>
        <c:ser>
          <c:idx val="1"/>
          <c:order val="0"/>
          <c:spPr>
            <a:solidFill>
              <a:srgbClr val="B8474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Résultats!$M$17:$M$18</c:f>
              <c:strCache>
                <c:ptCount val="2"/>
                <c:pt idx="0">
                  <c:v>FCPE</c:v>
                </c:pt>
                <c:pt idx="1">
                  <c:v>PEEP</c:v>
                </c:pt>
              </c:strCache>
            </c:strRef>
          </c:cat>
          <c:val>
            <c:numRef>
              <c:f>Résultats!$N$17:$N$18</c:f>
              <c:numCache>
                <c:ptCount val="2"/>
              </c:numCache>
            </c:numRef>
          </c:val>
          <c:shape val="box"/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Résultats!$M$17:$M$18</c:f>
              <c:strCache>
                <c:ptCount val="2"/>
                <c:pt idx="0">
                  <c:v>FCPE</c:v>
                </c:pt>
                <c:pt idx="1">
                  <c:v>PEEP</c:v>
                </c:pt>
              </c:strCache>
            </c:strRef>
          </c:cat>
          <c:val>
            <c:numRef>
              <c:f>Résultats!$O$17:$O$18</c:f>
              <c:numCache>
                <c:ptCount val="2"/>
                <c:pt idx="0">
                  <c:v>195</c:v>
                </c:pt>
                <c:pt idx="1">
                  <c:v>25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Résultats!$M$17:$M$18</c:f>
              <c:strCache>
                <c:ptCount val="2"/>
                <c:pt idx="0">
                  <c:v>FCPE</c:v>
                </c:pt>
                <c:pt idx="1">
                  <c:v>PEEP</c:v>
                </c:pt>
              </c:strCache>
            </c:strRef>
          </c:cat>
          <c:val>
            <c:numRef>
              <c:f>Résultats!$Q$17:$Q$18</c:f>
              <c:numCache>
                <c:ptCount val="2"/>
                <c:pt idx="0">
                  <c:v>0.8863636363636364</c:v>
                </c:pt>
                <c:pt idx="1">
                  <c:v>0.11363636363636363</c:v>
                </c:pt>
              </c:numCache>
            </c:numRef>
          </c:val>
          <c:shape val="box"/>
        </c:ser>
        <c:overlap val="100"/>
        <c:gapWidth val="20"/>
        <c:shape val="box"/>
        <c:axId val="42024424"/>
        <c:axId val="42675497"/>
      </c:bar3DChart>
      <c:catAx>
        <c:axId val="42024424"/>
        <c:scaling>
          <c:orientation val="minMax"/>
        </c:scaling>
        <c:axPos val="b"/>
        <c:delete val="1"/>
        <c:majorTickMark val="out"/>
        <c:minorTickMark val="none"/>
        <c:tickLblPos val="none"/>
        <c:crossAx val="42675497"/>
        <c:crosses val="autoZero"/>
        <c:auto val="1"/>
        <c:lblOffset val="100"/>
        <c:tickLblSkip val="1"/>
        <c:noMultiLvlLbl val="0"/>
      </c:catAx>
      <c:valAx>
        <c:axId val="42675497"/>
        <c:scaling>
          <c:orientation val="minMax"/>
        </c:scaling>
        <c:axPos val="l"/>
        <c:delete val="1"/>
        <c:majorTickMark val="out"/>
        <c:minorTickMark val="none"/>
        <c:tickLblPos val="none"/>
        <c:crossAx val="4202442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838200</xdr:colOff>
      <xdr:row>3</xdr:row>
      <xdr:rowOff>295275</xdr:rowOff>
    </xdr:from>
    <xdr:to>
      <xdr:col>6</xdr:col>
      <xdr:colOff>295275</xdr:colOff>
      <xdr:row>9</xdr:row>
      <xdr:rowOff>200025</xdr:rowOff>
    </xdr:to>
    <xdr:pic>
      <xdr:nvPicPr>
        <xdr:cNvPr id="1" name="Picture 4" descr="b coul omb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866775"/>
          <a:ext cx="1028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19050</xdr:rowOff>
    </xdr:from>
    <xdr:to>
      <xdr:col>11</xdr:col>
      <xdr:colOff>342900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1695450" y="180975"/>
        <a:ext cx="72390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</xdr:row>
      <xdr:rowOff>38100</xdr:rowOff>
    </xdr:from>
    <xdr:to>
      <xdr:col>11</xdr:col>
      <xdr:colOff>714375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152650" y="200025"/>
        <a:ext cx="71532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157"/>
  <sheetViews>
    <sheetView showGridLines="0" showZeros="0" tabSelected="1" zoomScale="108" zoomScaleNormal="108" zoomScalePageLayoutView="0" workbookViewId="0" topLeftCell="A1">
      <selection activeCell="W29" sqref="W29"/>
    </sheetView>
  </sheetViews>
  <sheetFormatPr defaultColWidth="11.7109375" defaultRowHeight="12.75"/>
  <cols>
    <col min="1" max="1" width="2.57421875" style="1" customWidth="1"/>
    <col min="2" max="2" width="20.140625" style="1" customWidth="1"/>
    <col min="3" max="3" width="11.7109375" style="1" customWidth="1"/>
    <col min="4" max="4" width="13.421875" style="1" bestFit="1" customWidth="1"/>
    <col min="5" max="5" width="7.8515625" style="1" customWidth="1"/>
    <col min="6" max="6" width="2.28125" style="1" customWidth="1"/>
    <col min="7" max="7" width="6.7109375" style="1" customWidth="1"/>
    <col min="8" max="8" width="3.57421875" style="1" customWidth="1"/>
    <col min="9" max="9" width="3.00390625" style="1" customWidth="1"/>
    <col min="10" max="10" width="6.7109375" style="1" customWidth="1"/>
    <col min="11" max="11" width="3.57421875" style="1" customWidth="1"/>
    <col min="12" max="12" width="3.00390625" style="1" customWidth="1"/>
    <col min="13" max="13" width="6.7109375" style="1" customWidth="1"/>
    <col min="14" max="14" width="3.57421875" style="1" customWidth="1"/>
    <col min="15" max="15" width="3.00390625" style="1" customWidth="1"/>
    <col min="16" max="16" width="6.7109375" style="1" customWidth="1"/>
    <col min="17" max="17" width="3.57421875" style="1" customWidth="1"/>
    <col min="18" max="18" width="3.00390625" style="1" customWidth="1"/>
    <col min="19" max="19" width="6.7109375" style="1" customWidth="1"/>
    <col min="20" max="20" width="3.57421875" style="1" customWidth="1"/>
    <col min="21" max="21" width="3.00390625" style="1" customWidth="1"/>
    <col min="22" max="22" width="4.28125" style="1" customWidth="1"/>
    <col min="23" max="25" width="8.57421875" style="1" customWidth="1"/>
    <col min="26" max="26" width="9.00390625" style="1" bestFit="1" customWidth="1"/>
    <col min="27" max="27" width="2.8515625" style="1" customWidth="1"/>
    <col min="28" max="16384" width="11.7109375" style="1" customWidth="1"/>
  </cols>
  <sheetData>
    <row r="1" s="2" customFormat="1" ht="13.5" thickBot="1"/>
    <row r="2" spans="2:26" s="2" customFormat="1" ht="18.75" thickBot="1">
      <c r="B2" s="47" t="s">
        <v>21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  <c r="V2" s="3"/>
      <c r="W2" s="3"/>
      <c r="X2" s="3"/>
      <c r="Y2" s="3"/>
      <c r="Z2" s="3"/>
    </row>
    <row r="3" spans="2:18" s="2" customFormat="1" ht="12.75">
      <c r="B3" s="45" t="s">
        <v>26</v>
      </c>
      <c r="C3" s="4"/>
      <c r="E3" s="7"/>
      <c r="F3" s="8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s="2" customFormat="1" ht="24.75" customHeight="1" thickBot="1">
      <c r="B4" s="45"/>
      <c r="C4" s="4"/>
      <c r="E4" s="7"/>
      <c r="F4" s="8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9" s="2" customFormat="1" ht="14.25" thickBot="1" thickTop="1">
      <c r="B5" s="43" t="s">
        <v>0</v>
      </c>
      <c r="C5" s="44">
        <v>14</v>
      </c>
      <c r="D5" s="4"/>
      <c r="E5" s="4"/>
      <c r="F5" s="4"/>
      <c r="G5" s="4"/>
      <c r="H5" s="10" t="s">
        <v>24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3:19" s="2" customFormat="1" ht="14.25" thickBot="1" thickTop="1">
      <c r="C6" s="12"/>
      <c r="H6" s="10" t="s">
        <v>25</v>
      </c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s="2" customFormat="1" ht="22.5" customHeight="1" thickBot="1" thickTop="1">
      <c r="B7" s="11" t="s">
        <v>1</v>
      </c>
      <c r="C7" s="44">
        <v>645</v>
      </c>
      <c r="E7" s="4"/>
      <c r="F7" s="4"/>
      <c r="G7" s="4"/>
      <c r="H7" s="56" t="s">
        <v>23</v>
      </c>
      <c r="I7" s="57"/>
      <c r="J7" s="57"/>
      <c r="K7" s="57"/>
      <c r="L7" s="57"/>
      <c r="M7" s="58"/>
      <c r="N7" s="58"/>
      <c r="O7" s="58"/>
      <c r="P7" s="58"/>
      <c r="Q7" s="58"/>
      <c r="R7" s="58"/>
      <c r="S7" s="59"/>
    </row>
    <row r="8" spans="2:19" s="2" customFormat="1" ht="22.5" customHeight="1" thickBot="1" thickTop="1">
      <c r="B8" s="11" t="s">
        <v>2</v>
      </c>
      <c r="C8" s="44">
        <v>235</v>
      </c>
      <c r="D8" s="30">
        <f>C8/C7</f>
        <v>0.3643410852713178</v>
      </c>
      <c r="G8" s="9"/>
      <c r="H8" s="78" t="s">
        <v>3</v>
      </c>
      <c r="I8" s="79"/>
      <c r="J8" s="42" t="s">
        <v>4</v>
      </c>
      <c r="K8" s="80" t="s">
        <v>5</v>
      </c>
      <c r="L8" s="81"/>
      <c r="M8" s="70" t="s">
        <v>22</v>
      </c>
      <c r="N8" s="70"/>
      <c r="O8" s="82" t="s">
        <v>28</v>
      </c>
      <c r="P8" s="83"/>
      <c r="Q8" s="70"/>
      <c r="R8" s="70"/>
      <c r="S8" s="70"/>
    </row>
    <row r="9" spans="2:19" s="2" customFormat="1" ht="22.5" customHeight="1" thickBot="1" thickTop="1">
      <c r="B9" s="11" t="s">
        <v>6</v>
      </c>
      <c r="C9" s="44">
        <v>15</v>
      </c>
      <c r="H9" s="84">
        <f>+C7</f>
        <v>645</v>
      </c>
      <c r="I9" s="85"/>
      <c r="J9" s="41">
        <f>+C8</f>
        <v>235</v>
      </c>
      <c r="K9" s="86">
        <f>+C9</f>
        <v>15</v>
      </c>
      <c r="L9" s="87"/>
      <c r="M9" s="74">
        <v>195</v>
      </c>
      <c r="N9" s="74"/>
      <c r="O9" s="74">
        <v>25</v>
      </c>
      <c r="P9" s="74"/>
      <c r="Q9" s="74"/>
      <c r="R9" s="74"/>
      <c r="S9" s="74"/>
    </row>
    <row r="10" spans="3:26" s="2" customFormat="1" ht="22.5" customHeight="1" thickTop="1">
      <c r="C10" s="4"/>
      <c r="H10" s="22">
        <f>IF(C20=C11,"","ERREUR le total est différent du nombre d'exprimés")</f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2:26" s="2" customFormat="1" ht="22.5" customHeight="1">
      <c r="B11" s="5" t="s">
        <v>7</v>
      </c>
      <c r="C11" s="31">
        <f>C8-C9</f>
        <v>220</v>
      </c>
      <c r="H11" s="75" t="s">
        <v>18</v>
      </c>
      <c r="I11" s="76"/>
      <c r="J11" s="76"/>
      <c r="K11" s="76"/>
      <c r="L11" s="76"/>
      <c r="M11" s="77"/>
      <c r="N11" s="40"/>
      <c r="O11" s="75" t="s">
        <v>19</v>
      </c>
      <c r="P11" s="76"/>
      <c r="Q11" s="76"/>
      <c r="R11" s="76"/>
      <c r="S11" s="77"/>
      <c r="T11" s="40"/>
      <c r="U11" s="40"/>
      <c r="V11" s="40"/>
      <c r="W11" s="40"/>
      <c r="X11" s="40"/>
      <c r="Y11" s="40"/>
      <c r="Z11" s="40"/>
    </row>
    <row r="12" spans="2:26" s="2" customFormat="1" ht="22.5" customHeight="1">
      <c r="B12" s="5" t="s">
        <v>8</v>
      </c>
      <c r="C12" s="31">
        <f>ROUNDDOWN(C11/C5,2)</f>
        <v>15.71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2:23" s="2" customFormat="1" ht="22.5" customHeight="1">
      <c r="B13" s="5"/>
      <c r="C13" s="7"/>
      <c r="W13" s="10"/>
    </row>
    <row r="14" spans="2:18" s="2" customFormat="1" ht="12.75">
      <c r="B14" s="10" t="s">
        <v>9</v>
      </c>
      <c r="C14" s="4"/>
      <c r="R14" s="10"/>
    </row>
    <row r="15" spans="2:5" s="2" customFormat="1" ht="12.75">
      <c r="B15" s="71" t="s">
        <v>10</v>
      </c>
      <c r="C15" s="72" t="s">
        <v>11</v>
      </c>
      <c r="D15" s="72"/>
      <c r="E15" s="73" t="s">
        <v>12</v>
      </c>
    </row>
    <row r="16" spans="2:12" s="2" customFormat="1" ht="12.75">
      <c r="B16" s="71"/>
      <c r="C16" s="13" t="s">
        <v>13</v>
      </c>
      <c r="D16" s="13" t="s">
        <v>14</v>
      </c>
      <c r="E16" s="73"/>
      <c r="F16" s="17"/>
      <c r="L16" s="10" t="s">
        <v>9</v>
      </c>
    </row>
    <row r="17" spans="2:19" s="2" customFormat="1" ht="12.75">
      <c r="B17" s="32" t="str">
        <f>M8</f>
        <v>FCPE</v>
      </c>
      <c r="C17" s="14">
        <f>SUM(M9:N9)</f>
        <v>195</v>
      </c>
      <c r="D17" s="15">
        <f>C17/$C$11</f>
        <v>0.8863636363636364</v>
      </c>
      <c r="E17" s="16">
        <f>MAX(C26,E26,H26,K26,N26,Q26,T26)</f>
        <v>12</v>
      </c>
      <c r="F17" s="17"/>
      <c r="L17" s="2">
        <v>1</v>
      </c>
      <c r="M17" s="65" t="str">
        <f>IF(O17=$C$17,$B$17,IF(O17=$C$18,$B$18,IF(O17=$C$19,$B$19,IF(O17=#REF!,#REF!,IF(O17=#REF!,#REF!,IF(O17=#REF!,#REF!,IF(O17=#REF!,#REF!,IF(O17=#REF!,#REF!,#REF!))))))))</f>
        <v>FCPE</v>
      </c>
      <c r="N17" s="65"/>
      <c r="O17" s="69">
        <f>LARGE($C$17:$C$19,1)</f>
        <v>195</v>
      </c>
      <c r="P17" s="69"/>
      <c r="Q17" s="88">
        <f>O17/$C$11</f>
        <v>0.8863636363636364</v>
      </c>
      <c r="R17" s="88"/>
      <c r="S17" s="88"/>
    </row>
    <row r="18" spans="2:19" s="2" customFormat="1" ht="12.75">
      <c r="B18" s="32" t="str">
        <f>O8</f>
        <v>PEEP</v>
      </c>
      <c r="C18" s="14">
        <f>SUM(O9:P9)</f>
        <v>25</v>
      </c>
      <c r="D18" s="15">
        <f>C18/$C$11</f>
        <v>0.11363636363636363</v>
      </c>
      <c r="E18" s="16">
        <f>MAX(C27,E27,H27,K27,N27,Q27,T27)</f>
        <v>2</v>
      </c>
      <c r="F18" s="17"/>
      <c r="L18" s="2">
        <v>2</v>
      </c>
      <c r="M18" s="65" t="str">
        <f>IF(O18=$C$17,$B$17,IF(O18=$C$18,$B$18,IF(O18=$C$19,$B$19,IF(O18=#REF!,#REF!,IF(O18=#REF!,#REF!,IF(O18=#REF!,#REF!,IF(O18=#REF!,#REF!,IF(O18=#REF!,#REF!,#REF!))))))))</f>
        <v>PEEP</v>
      </c>
      <c r="N18" s="65"/>
      <c r="O18" s="69">
        <f>LARGE($C$17:$C$19,2)</f>
        <v>25</v>
      </c>
      <c r="P18" s="69"/>
      <c r="Q18" s="88">
        <f>O18/$C$11</f>
        <v>0.11363636363636363</v>
      </c>
      <c r="R18" s="88"/>
      <c r="S18" s="88"/>
    </row>
    <row r="19" spans="2:19" s="2" customFormat="1" ht="12.75">
      <c r="B19" s="32">
        <f>Q8</f>
        <v>0</v>
      </c>
      <c r="C19" s="14">
        <f>SUM(Q9:R9)</f>
        <v>0</v>
      </c>
      <c r="D19" s="15">
        <f>C19/$C$11</f>
        <v>0</v>
      </c>
      <c r="E19" s="16">
        <f>MAX(C28,E28,H28,K28,N28,Q28,T28)</f>
        <v>0</v>
      </c>
      <c r="F19" s="17"/>
      <c r="L19" s="2">
        <v>3</v>
      </c>
      <c r="M19" s="65">
        <f>IF(O19=$C$17,$B$17,IF(O19=$C$18,$B$18,IF(O19=$C$19,$B$19,IF(O19=#REF!,#REF!,IF(O19=#REF!,#REF!,IF(O19=#REF!,#REF!,IF(O19=#REF!,#REF!,IF(O19=#REF!,#REF!,#REF!))))))))</f>
        <v>0</v>
      </c>
      <c r="N19" s="65"/>
      <c r="O19" s="69">
        <f>LARGE($C$17:$C$19,3)</f>
        <v>0</v>
      </c>
      <c r="P19" s="69"/>
      <c r="Q19" s="88">
        <f>O19/$C$11</f>
        <v>0</v>
      </c>
      <c r="R19" s="88"/>
      <c r="S19" s="88"/>
    </row>
    <row r="20" spans="2:26" s="2" customFormat="1" ht="12.75">
      <c r="B20" s="18" t="s">
        <v>15</v>
      </c>
      <c r="C20" s="19">
        <f>SUM(C17:C19)</f>
        <v>220</v>
      </c>
      <c r="D20" s="20">
        <f>C20/$C$11</f>
        <v>1</v>
      </c>
      <c r="E20" s="21">
        <f>SUM(E17:E19)</f>
        <v>14</v>
      </c>
      <c r="F20" s="22">
        <f>IF(C20=C11,"","ERREUR le total est différent du nombre d'exprimés")</f>
      </c>
      <c r="M20" s="29"/>
      <c r="N20" s="28"/>
      <c r="O20" s="28"/>
      <c r="P20" s="28"/>
      <c r="X20" s="4"/>
      <c r="Y20" s="4"/>
      <c r="Z20" s="4"/>
    </row>
    <row r="21" spans="13:26" s="2" customFormat="1" ht="12.75">
      <c r="M21" s="29"/>
      <c r="N21" s="28"/>
      <c r="O21" s="28"/>
      <c r="P21" s="28"/>
      <c r="X21" s="4"/>
      <c r="Y21" s="4"/>
      <c r="Z21" s="4"/>
    </row>
    <row r="22" spans="2:26" s="2" customFormat="1" ht="12.75">
      <c r="B22" s="10" t="s">
        <v>9</v>
      </c>
      <c r="C22" s="22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X22" s="4"/>
      <c r="Y22" s="4"/>
      <c r="Z22" s="4"/>
    </row>
    <row r="23" spans="2:26" s="2" customFormat="1" ht="12.75">
      <c r="B23" s="66" t="s">
        <v>16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X23" s="4"/>
      <c r="Y23" s="4"/>
      <c r="Z23" s="4"/>
    </row>
    <row r="24" spans="2:26" s="2" customFormat="1" ht="12.75">
      <c r="B24" s="50" t="s">
        <v>10</v>
      </c>
      <c r="C24" s="46" t="s">
        <v>17</v>
      </c>
      <c r="D24" s="89" t="s">
        <v>27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1"/>
      <c r="X24" s="4"/>
      <c r="Y24" s="4"/>
      <c r="Z24" s="4"/>
    </row>
    <row r="25" spans="2:26" s="2" customFormat="1" ht="12.75">
      <c r="B25" s="51"/>
      <c r="C25" s="52"/>
      <c r="D25" s="53" t="str">
        <f>IF(C29=$C$5,"",D29&amp;"ème siège")</f>
        <v>14ème siège</v>
      </c>
      <c r="E25" s="54"/>
      <c r="F25" s="55"/>
      <c r="G25" s="53">
        <f>IF(D29=$C$5,"",IF(D25="","",G29&amp;"ème siège"))</f>
      </c>
      <c r="H25" s="54"/>
      <c r="I25" s="55"/>
      <c r="J25" s="53">
        <f>IF(G29=$C$5,"",IF(G25="","",J29&amp;"ème siège"))</f>
      </c>
      <c r="K25" s="54"/>
      <c r="L25" s="55"/>
      <c r="M25" s="53">
        <f>IF(J29=$C$5,"",IF(J25="","",M29&amp;"ème siège"))</f>
      </c>
      <c r="N25" s="54"/>
      <c r="O25" s="55"/>
      <c r="P25" s="53">
        <f>IF(M29=$C$5,"",IF(M25="","",P29&amp;"ème siège"))</f>
      </c>
      <c r="Q25" s="54"/>
      <c r="R25" s="55"/>
      <c r="S25" s="53">
        <f>IF(P29=$C$5,"",IF(P25="","",S29&amp;"ème siège"))</f>
      </c>
      <c r="T25" s="54"/>
      <c r="U25" s="55"/>
      <c r="X25" s="4"/>
      <c r="Y25" s="4"/>
      <c r="Z25" s="4"/>
    </row>
    <row r="26" spans="2:26" s="2" customFormat="1" ht="12.75">
      <c r="B26" s="23" t="str">
        <f>B17</f>
        <v>FCPE</v>
      </c>
      <c r="C26" s="24">
        <f>ROUNDDOWN(C17/$C$12,0)</f>
        <v>12</v>
      </c>
      <c r="D26" s="38">
        <f>IF($C$29=$C$5,"",C17-C26*$C$12)</f>
        <v>6.47999999999999</v>
      </c>
      <c r="E26" s="34">
        <f>IF(D26="","",IF(D26=MAX($D$26:$D$28),IF(C29=$C$5,C26,C26+1),C26))</f>
        <v>12</v>
      </c>
      <c r="F26" s="35">
        <f>IF(E26="","",IF(E26=C26,"","X"))</f>
      </c>
      <c r="G26" s="38">
        <f>IF($D$29=$C$5,"",IF(D25="","",C17-E26*$C$12))</f>
      </c>
      <c r="H26" s="34">
        <f>IF(D29=$C$5,"",IF(D25="","",IF(G26=MAX($G$26:$G$28),IF(D29=$C$5,E26,E26+1),E26)))</f>
      </c>
      <c r="I26" s="35">
        <f>IF(D29=$C$5,"",IF(D25="","",IF(H26=E26,"","X")))</f>
      </c>
      <c r="J26" s="38">
        <f>IF($G$29=$C$5,"",IF(G25="","",C17-H26*$C$12))</f>
      </c>
      <c r="K26" s="34">
        <f>IF(G29=$C$5,"",IF(G25="","",IF(J26=MAX($J$26:$J$28),IF($G$29=$C$5,H26,H26+1),H26)))</f>
      </c>
      <c r="L26" s="35">
        <f>IF(G29=$C$5,"",IF(G25="","",IF(K26=H26,"","X")))</f>
      </c>
      <c r="M26" s="38">
        <f>IF($J$29=$C$5,"",IF(J25="","",C17-K26*$C$12))</f>
      </c>
      <c r="N26" s="34">
        <f>IF(J29=$C$5,"",IF(J25="","",IF(M26=MAX($M$26:$M$28),IF($J$29=$C$5,K26,K26+1),K26)))</f>
      </c>
      <c r="O26" s="35">
        <f>IF(J29=$C$5,"",IF(J25="","",IF(N26=K26,"","X")))</f>
      </c>
      <c r="P26" s="38">
        <f>IF($M$29=$C$5,"",IF(M25="","",C17-N26*$C$12))</f>
      </c>
      <c r="Q26" s="34">
        <f>IF(M29=$C$5,"",IF(M25="","",IF(P26=MAX($P$26:$P$28),IF(($M$29)=$C$5,N26,N26+1),N26)))</f>
      </c>
      <c r="R26" s="35">
        <f>IF(M29=$C$5,"",IF(M25="","",IF(Q26=N26,"","X")))</f>
      </c>
      <c r="S26" s="38">
        <f>IF($P$29=$C$5,"",IF(P25="","",C17-Q26*$C$12))</f>
      </c>
      <c r="T26" s="34">
        <f>IF(P29=$C$5,"",IF(P25="","",IF(S26=MAX($S$26:$S$28),IF(($P$29)=$C$5,Q26,Q26+1),Q26)))</f>
      </c>
      <c r="U26" s="35">
        <f>IF(P29=$C$5,"",IF(P25="","",IF(T26=Q26,"","X")))</f>
      </c>
      <c r="X26" s="4"/>
      <c r="Y26" s="4"/>
      <c r="Z26" s="4"/>
    </row>
    <row r="27" spans="2:26" s="2" customFormat="1" ht="12.75">
      <c r="B27" s="25" t="str">
        <f>B18</f>
        <v>PEEP</v>
      </c>
      <c r="C27" s="26">
        <f>ROUNDDOWN(C18/$C$12,0)</f>
        <v>1</v>
      </c>
      <c r="D27" s="39">
        <f>IF($C$29=$C$5,"",C18-C27*$C$12)</f>
        <v>9.29</v>
      </c>
      <c r="E27" s="36">
        <f>IF(D26="","",IF(D27=MAX($D$26:$D$28),IF(C29=$C$5,C27,C27+1),C27))</f>
        <v>2</v>
      </c>
      <c r="F27" s="37" t="str">
        <f>IF(E26="","",IF(E27=C27,"","X"))</f>
        <v>X</v>
      </c>
      <c r="G27" s="39">
        <f>IF($D$29=$C$5,"",IF(D26="","",C18-E27*$C$12))</f>
      </c>
      <c r="H27" s="36">
        <f>IF(D29=$C$5,"",IF(D25="","",IF(G27=MAX($G$26:$G$28),IF(D29=$C$5,E27,E27+1),E27)))</f>
      </c>
      <c r="I27" s="37">
        <f>IF(D29=$C$5,"",IF(D25="","",IF(H27=E27,"","X")))</f>
      </c>
      <c r="J27" s="39">
        <f>IF($G$29=$C$5,"",IF(G26="","",C18-H27*$C$12))</f>
      </c>
      <c r="K27" s="36">
        <f>IF(G29=$C$5,"",IF(G25="","",IF(J27=MAX($J$26:$J$28),IF($G$29=$C$5,H27,H27+1),H27)))</f>
      </c>
      <c r="L27" s="37">
        <f>IF(G29=$C$5,"",IF(G25="","",IF(K27=H27,"","X")))</f>
      </c>
      <c r="M27" s="39">
        <f>IF($J$29=$C$5,"",IF(J26="","",C18-K27*$C$12))</f>
      </c>
      <c r="N27" s="36">
        <f>IF(J29=$C$5,"",IF(J25="","",IF(M27=MAX($M$26:$M$28),IF($J$29=$C$5,K27,K27+1),K27)))</f>
      </c>
      <c r="O27" s="37">
        <f>IF(J29=$C$5,"",IF(J25="","",IF(N27=K27,"","X")))</f>
      </c>
      <c r="P27" s="39">
        <f>IF($M$29=$C$5,"",IF(M26="","",C18-N27*$C$12))</f>
      </c>
      <c r="Q27" s="36">
        <f>IF(M29=$C$5,"",IF(M25="","",IF(P27=MAX($P$26:$P$28),IF(($M$29)=$C$5,N27,N27+1),N27)))</f>
      </c>
      <c r="R27" s="37">
        <f>IF(M29=$C$5,"",IF(M25="","",IF(Q27=N27,"","X")))</f>
      </c>
      <c r="S27" s="39">
        <f>IF($P$29=$C$5,"",IF(P26="","",C18-Q27*$C$12))</f>
      </c>
      <c r="T27" s="36">
        <f>IF(P29=$C$5,"",IF(P25="","",IF(S27=MAX($S$26:$S$28),IF(($P$29)=$C$5,Q27,Q27+1),Q27)))</f>
      </c>
      <c r="U27" s="37">
        <f>IF(P29=$C$5,"",IF(P25="","",IF(T27=Q27,"","X")))</f>
      </c>
      <c r="V27" s="5"/>
      <c r="W27" s="5"/>
      <c r="X27" s="5"/>
      <c r="Y27" s="5"/>
      <c r="Z27" s="5"/>
    </row>
    <row r="28" spans="2:21" s="2" customFormat="1" ht="12.75">
      <c r="B28" s="23">
        <f>B19</f>
        <v>0</v>
      </c>
      <c r="C28" s="24">
        <f>ROUNDDOWN(C19/$C$12,0)</f>
        <v>0</v>
      </c>
      <c r="D28" s="38">
        <f>IF($C$29=$C$5,"",C19-C28*$C$12)</f>
        <v>0</v>
      </c>
      <c r="E28" s="34">
        <f>IF(D26="","",IF(D28=MAX($D$26:$D$28),IF(C29=$C$5,C28,C28+1),C28))</f>
        <v>0</v>
      </c>
      <c r="F28" s="35">
        <f>IF(E26="","",IF(E28=C28,"","X"))</f>
      </c>
      <c r="G28" s="38">
        <f>IF($D$29=$C$5,"",IF(D27="","",C19-E28*$C$12))</f>
      </c>
      <c r="H28" s="34">
        <f>IF(D29=$C$5,"",IF(D25="","",IF(G28=MAX($G$26:$G$28),IF(D29=$C$5,E28,E28+1),E28)))</f>
      </c>
      <c r="I28" s="35">
        <f>IF(D29=$C$5,"",IF(D25="","",IF(H28=E28,"","X")))</f>
      </c>
      <c r="J28" s="38">
        <f>IF($G$29=$C$5,"",IF(G27="","",C19-H28*$C$12))</f>
      </c>
      <c r="K28" s="34">
        <f>IF(G29=$C$5,"",IF(G25="","",IF(J28=MAX($J$26:$J$28),IF($G$29=$C$5,H28,H28+1),H28)))</f>
      </c>
      <c r="L28" s="35">
        <f>IF(G29=$C$5,"",IF(G25="","",IF(K28=H28,"","X")))</f>
      </c>
      <c r="M28" s="38">
        <f>IF($J$29=$C$5,"",IF(J27="","",C19-K28*$C$12))</f>
      </c>
      <c r="N28" s="34">
        <f>IF(J29=$C$5,"",IF(J25="","",IF(M28=MAX($M$26:$M$28),IF($J$29=$C$5,K28,K28+1),K28)))</f>
      </c>
      <c r="O28" s="35">
        <f>IF(J29=$C$5,"",IF(J25="","",IF(N28=K28,"","X")))</f>
      </c>
      <c r="P28" s="38">
        <f>IF($M$29=$C$5,"",IF(M27="","",C19-N28*$C$12))</f>
      </c>
      <c r="Q28" s="34">
        <f>IF(M29=$C$5,"",IF(M25="","",IF(P28=MAX($P$26:$P$28),IF(($M$29)=$C$5,N28,N28+1),N28)))</f>
      </c>
      <c r="R28" s="35">
        <f>IF(M29=$C$5,"",IF(M25="","",IF(Q28=N28,"","X")))</f>
      </c>
      <c r="S28" s="38">
        <f>IF($P$29=$C$5,"",IF(P27="","",C19-Q28*$C$12))</f>
      </c>
      <c r="T28" s="34">
        <f>IF(P29=$C$5,"",IF(P25="","",IF(S28=MAX($S$26:$S$28),IF(($P$29)=$C$5,Q28,Q28+1),Q28)))</f>
      </c>
      <c r="U28" s="35">
        <f>IF(P29=$C$5,"",IF(P25="","",IF(T28=Q28,"","X")))</f>
      </c>
    </row>
    <row r="29" spans="2:28" s="2" customFormat="1" ht="12.75">
      <c r="B29" s="27" t="s">
        <v>15</v>
      </c>
      <c r="C29" s="33">
        <f>SUM(C26:C28)</f>
        <v>13</v>
      </c>
      <c r="D29" s="60">
        <f>SUM(E26:E28)</f>
        <v>14</v>
      </c>
      <c r="E29" s="61"/>
      <c r="F29" s="64"/>
      <c r="G29" s="60">
        <f>SUM(H26:H28)</f>
        <v>0</v>
      </c>
      <c r="H29" s="61"/>
      <c r="I29" s="64"/>
      <c r="J29" s="60">
        <f>SUM(K26:K28)</f>
        <v>0</v>
      </c>
      <c r="K29" s="61"/>
      <c r="L29" s="62"/>
      <c r="M29" s="63">
        <f>SUM(N26:N28)</f>
        <v>0</v>
      </c>
      <c r="N29" s="61"/>
      <c r="O29" s="62"/>
      <c r="P29" s="63">
        <f>SUM(Q26:Q28)</f>
        <v>0</v>
      </c>
      <c r="Q29" s="61"/>
      <c r="R29" s="62"/>
      <c r="S29" s="63">
        <f>SUM(T26:T28)</f>
        <v>0</v>
      </c>
      <c r="T29" s="61"/>
      <c r="U29" s="64"/>
      <c r="AA29" s="5"/>
      <c r="AB29" s="5"/>
    </row>
    <row r="30" spans="15:21" s="2" customFormat="1" ht="12.75">
      <c r="O30" s="12"/>
      <c r="P30" s="12"/>
      <c r="Q30" s="12"/>
      <c r="R30" s="12"/>
      <c r="S30" s="5"/>
      <c r="T30" s="5"/>
      <c r="U30" s="5"/>
    </row>
    <row r="31" spans="15:18" s="2" customFormat="1" ht="12.75">
      <c r="O31" s="4"/>
      <c r="P31" s="4"/>
      <c r="Q31" s="4"/>
      <c r="R31" s="4"/>
    </row>
    <row r="32" spans="3:18" s="2" customFormat="1" ht="12.75">
      <c r="C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3:18" s="2" customFormat="1" ht="12.75">
      <c r="C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3:18" s="2" customFormat="1" ht="12.75">
      <c r="C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3:18" s="2" customFormat="1" ht="12.75">
      <c r="C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3:18" s="2" customFormat="1" ht="12.75">
      <c r="C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3:18" s="2" customFormat="1" ht="12.75">
      <c r="C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3:18" s="2" customFormat="1" ht="12.75">
      <c r="C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3:18" s="2" customFormat="1" ht="12.75">
      <c r="C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3:18" s="2" customFormat="1" ht="12.75">
      <c r="C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3:18" s="2" customFormat="1" ht="12.75">
      <c r="C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3:18" s="2" customFormat="1" ht="12.75">
      <c r="C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3:18" s="2" customFormat="1" ht="12.75">
      <c r="C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3:18" s="2" customFormat="1" ht="12.75">
      <c r="C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3:18" s="2" customFormat="1" ht="12.75">
      <c r="C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3:18" s="2" customFormat="1" ht="12.75">
      <c r="C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3:18" s="2" customFormat="1" ht="12.75">
      <c r="C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3:18" s="2" customFormat="1" ht="12.75">
      <c r="C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3:18" s="2" customFormat="1" ht="12.75">
      <c r="C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3:18" s="2" customFormat="1" ht="12.75">
      <c r="C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3:18" s="2" customFormat="1" ht="12.75">
      <c r="C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3:18" s="2" customFormat="1" ht="12.75">
      <c r="C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3:18" s="2" customFormat="1" ht="12.75">
      <c r="C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3:18" s="2" customFormat="1" ht="12.75">
      <c r="C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3:18" s="2" customFormat="1" ht="12.75">
      <c r="C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3:18" s="2" customFormat="1" ht="12.75">
      <c r="C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3:18" s="2" customFormat="1" ht="12.75">
      <c r="C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3:18" s="2" customFormat="1" ht="12.75">
      <c r="C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3:18" s="2" customFormat="1" ht="12.75">
      <c r="C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3:18" s="2" customFormat="1" ht="12.75">
      <c r="C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3:18" s="2" customFormat="1" ht="12.75">
      <c r="C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3:18" s="2" customFormat="1" ht="12.75">
      <c r="C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3:18" s="2" customFormat="1" ht="12.75">
      <c r="C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3:18" s="2" customFormat="1" ht="12.75">
      <c r="C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3:18" s="2" customFormat="1" ht="12.75">
      <c r="C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3:18" s="2" customFormat="1" ht="12.75">
      <c r="C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3:18" s="2" customFormat="1" ht="12.75">
      <c r="C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3:18" s="2" customFormat="1" ht="12.75">
      <c r="C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3:18" s="2" customFormat="1" ht="12.75">
      <c r="C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3:18" s="2" customFormat="1" ht="12.75">
      <c r="C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3:18" s="2" customFormat="1" ht="12.75">
      <c r="C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3:18" s="2" customFormat="1" ht="12.75">
      <c r="C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3:18" s="2" customFormat="1" ht="12.75">
      <c r="C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3:18" s="2" customFormat="1" ht="12.75">
      <c r="C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3:18" s="2" customFormat="1" ht="12.75">
      <c r="C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3:18" s="2" customFormat="1" ht="12.75">
      <c r="C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3:18" s="2" customFormat="1" ht="12.75">
      <c r="C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3:18" s="2" customFormat="1" ht="12.75">
      <c r="C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3:18" s="2" customFormat="1" ht="12.75">
      <c r="C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3:18" s="2" customFormat="1" ht="12.75">
      <c r="C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3:18" s="2" customFormat="1" ht="12.75">
      <c r="C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3:18" s="2" customFormat="1" ht="12.75">
      <c r="C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3:18" s="2" customFormat="1" ht="12.75">
      <c r="C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3:18" s="2" customFormat="1" ht="12.75">
      <c r="C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3:18" s="2" customFormat="1" ht="12.75">
      <c r="C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3:18" s="2" customFormat="1" ht="12.75">
      <c r="C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3:18" s="2" customFormat="1" ht="12.75">
      <c r="C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3:18" s="2" customFormat="1" ht="12.75">
      <c r="C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3:18" s="2" customFormat="1" ht="12.75">
      <c r="C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3:18" s="2" customFormat="1" ht="12.75">
      <c r="C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3:18" s="2" customFormat="1" ht="12.75">
      <c r="C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3:18" s="2" customFormat="1" ht="12.75">
      <c r="C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3:18" s="2" customFormat="1" ht="12.75">
      <c r="C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3:18" s="2" customFormat="1" ht="12.75">
      <c r="C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3:18" s="2" customFormat="1" ht="12.75">
      <c r="C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3:18" s="2" customFormat="1" ht="12.75">
      <c r="C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3:18" s="2" customFormat="1" ht="12.75">
      <c r="C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3:18" s="2" customFormat="1" ht="12.75">
      <c r="C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3:18" s="2" customFormat="1" ht="12.75">
      <c r="C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3:18" s="2" customFormat="1" ht="12.75">
      <c r="C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3:18" s="2" customFormat="1" ht="12.75">
      <c r="C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3:18" s="2" customFormat="1" ht="12.75">
      <c r="C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3:18" s="2" customFormat="1" ht="12.75">
      <c r="C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3:18" s="2" customFormat="1" ht="12.75">
      <c r="C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3:18" s="2" customFormat="1" ht="12.75">
      <c r="C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3:18" s="2" customFormat="1" ht="12.75">
      <c r="C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3:18" s="2" customFormat="1" ht="12.75">
      <c r="C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3:18" s="2" customFormat="1" ht="12.75">
      <c r="C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3:18" s="2" customFormat="1" ht="12.75">
      <c r="C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3:18" s="2" customFormat="1" ht="12.75">
      <c r="C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3:18" s="2" customFormat="1" ht="12.75">
      <c r="C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3:18" s="2" customFormat="1" ht="12.75">
      <c r="C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3:18" s="2" customFormat="1" ht="12.75">
      <c r="C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3:18" s="2" customFormat="1" ht="12.75">
      <c r="C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3:18" s="2" customFormat="1" ht="12.75">
      <c r="C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3:18" s="2" customFormat="1" ht="12.75">
      <c r="C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3:18" s="2" customFormat="1" ht="12.75">
      <c r="C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3:18" s="2" customFormat="1" ht="12.75">
      <c r="C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3:18" s="2" customFormat="1" ht="12.75">
      <c r="C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3:18" s="2" customFormat="1" ht="12.75">
      <c r="C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3:18" s="2" customFormat="1" ht="12.75">
      <c r="C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3:18" s="2" customFormat="1" ht="12.75">
      <c r="C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3:18" s="2" customFormat="1" ht="12.75">
      <c r="C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3:18" s="2" customFormat="1" ht="12.75">
      <c r="C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3:18" s="2" customFormat="1" ht="12.75">
      <c r="C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3:18" s="2" customFormat="1" ht="12.75">
      <c r="C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3:18" s="2" customFormat="1" ht="12.75">
      <c r="C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3:18" s="2" customFormat="1" ht="12.75">
      <c r="C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3:18" s="2" customFormat="1" ht="12.75">
      <c r="C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3:18" s="2" customFormat="1" ht="12.75">
      <c r="C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3:18" s="2" customFormat="1" ht="12.75">
      <c r="C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3:18" s="2" customFormat="1" ht="12.75">
      <c r="C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3:18" s="2" customFormat="1" ht="12.75">
      <c r="C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3:18" s="2" customFormat="1" ht="12.75">
      <c r="C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3:18" s="2" customFormat="1" ht="12.75">
      <c r="C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3:18" s="2" customFormat="1" ht="12.75">
      <c r="C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3:18" s="2" customFormat="1" ht="12.75">
      <c r="C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3:18" s="2" customFormat="1" ht="12.75">
      <c r="C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3:18" s="2" customFormat="1" ht="12.75">
      <c r="C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3:18" s="2" customFormat="1" ht="12.75">
      <c r="C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3:18" s="2" customFormat="1" ht="12.75">
      <c r="C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3:18" s="2" customFormat="1" ht="12.75">
      <c r="C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3:18" s="2" customFormat="1" ht="12.75">
      <c r="C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3:18" s="2" customFormat="1" ht="12.75">
      <c r="C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3:18" s="2" customFormat="1" ht="12.75">
      <c r="C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3:18" s="2" customFormat="1" ht="12.75">
      <c r="C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3:18" s="2" customFormat="1" ht="12.75">
      <c r="C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3:18" s="2" customFormat="1" ht="12.75">
      <c r="C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3:26" s="2" customFormat="1" ht="12.75">
      <c r="C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V149" s="1"/>
      <c r="W149" s="1"/>
      <c r="X149" s="1"/>
      <c r="Y149" s="1"/>
      <c r="Z149" s="1"/>
    </row>
    <row r="150" spans="3:26" s="2" customFormat="1" ht="12.75">
      <c r="C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V150" s="1"/>
      <c r="W150" s="1"/>
      <c r="X150" s="1"/>
      <c r="Y150" s="1"/>
      <c r="Z150" s="1"/>
    </row>
    <row r="151" spans="3:26" s="2" customFormat="1" ht="12.75">
      <c r="C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V151" s="1"/>
      <c r="W151" s="1"/>
      <c r="X151" s="1"/>
      <c r="Y151" s="1"/>
      <c r="Z151" s="1"/>
    </row>
    <row r="152" spans="3:26" s="2" customFormat="1" ht="12.75">
      <c r="C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V152" s="1"/>
      <c r="W152" s="1"/>
      <c r="X152" s="1"/>
      <c r="Y152" s="1"/>
      <c r="Z152" s="1"/>
    </row>
    <row r="153" spans="3:26" s="2" customFormat="1" ht="12.75">
      <c r="C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V153" s="1"/>
      <c r="W153" s="1"/>
      <c r="X153" s="1"/>
      <c r="Y153" s="1"/>
      <c r="Z153" s="1"/>
    </row>
    <row r="154" spans="3:26" s="2" customFormat="1" ht="12.75">
      <c r="C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V154" s="1"/>
      <c r="W154" s="1"/>
      <c r="X154" s="1"/>
      <c r="Y154" s="1"/>
      <c r="Z154" s="1"/>
    </row>
    <row r="155" spans="3:26" s="2" customFormat="1" ht="12.75">
      <c r="C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V155" s="1"/>
      <c r="W155" s="1"/>
      <c r="X155" s="1"/>
      <c r="Y155" s="1"/>
      <c r="Z155" s="1"/>
    </row>
    <row r="156" spans="2:28" ht="12.75">
      <c r="B156" s="2"/>
      <c r="C156" s="4"/>
      <c r="D156" s="2"/>
      <c r="E156" s="2"/>
      <c r="F156" s="2"/>
      <c r="G156" s="2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2"/>
      <c r="T156" s="2"/>
      <c r="U156" s="2"/>
      <c r="AA156" s="2"/>
      <c r="AB156" s="2"/>
    </row>
    <row r="157" spans="2:21" ht="12.75">
      <c r="B157" s="2"/>
      <c r="C157" s="4"/>
      <c r="D157" s="2"/>
      <c r="E157" s="2"/>
      <c r="F157" s="2"/>
      <c r="G157" s="2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2"/>
      <c r="T157" s="2"/>
      <c r="U157" s="2"/>
    </row>
  </sheetData>
  <sheetProtection/>
  <mergeCells count="42">
    <mergeCell ref="Q17:S17"/>
    <mergeCell ref="Q18:S18"/>
    <mergeCell ref="D24:U24"/>
    <mergeCell ref="Q19:S19"/>
    <mergeCell ref="D29:F29"/>
    <mergeCell ref="G29:I29"/>
    <mergeCell ref="M29:O29"/>
    <mergeCell ref="M8:N8"/>
    <mergeCell ref="O8:P8"/>
    <mergeCell ref="D25:F25"/>
    <mergeCell ref="O19:P19"/>
    <mergeCell ref="M9:N9"/>
    <mergeCell ref="O9:P9"/>
    <mergeCell ref="M19:N19"/>
    <mergeCell ref="O17:P17"/>
    <mergeCell ref="H9:I9"/>
    <mergeCell ref="K9:L9"/>
    <mergeCell ref="O18:P18"/>
    <mergeCell ref="Q8:S8"/>
    <mergeCell ref="B15:B16"/>
    <mergeCell ref="C15:D15"/>
    <mergeCell ref="E15:E16"/>
    <mergeCell ref="Q9:S9"/>
    <mergeCell ref="H11:M11"/>
    <mergeCell ref="O11:S11"/>
    <mergeCell ref="H8:I8"/>
    <mergeCell ref="K8:L8"/>
    <mergeCell ref="J29:L29"/>
    <mergeCell ref="G25:I25"/>
    <mergeCell ref="S29:U29"/>
    <mergeCell ref="S25:U25"/>
    <mergeCell ref="P29:R29"/>
    <mergeCell ref="B2:U2"/>
    <mergeCell ref="B24:B25"/>
    <mergeCell ref="C24:C25"/>
    <mergeCell ref="J25:L25"/>
    <mergeCell ref="M25:O25"/>
    <mergeCell ref="P25:R25"/>
    <mergeCell ref="H7:S7"/>
    <mergeCell ref="M17:N17"/>
    <mergeCell ref="M18:N18"/>
    <mergeCell ref="B23:U23"/>
  </mergeCells>
  <hyperlinks>
    <hyperlink ref="H11" location="camembert!A1" display="voir le camembert"/>
    <hyperlink ref="O11" location="barres!A1" display="voir les barres"/>
  </hyperlinks>
  <printOptions horizontalCentered="1"/>
  <pageMargins left="0.39375" right="0.39375" top="0.39375" bottom="0.39375" header="0.5118055555555556" footer="0.5118055555555556"/>
  <pageSetup firstPageNumber="1" useFirstPageNumber="1"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zoomScale="91" zoomScaleNormal="91" zoomScalePageLayoutView="0" workbookViewId="0" topLeftCell="A1">
      <selection activeCell="A1" sqref="A1:B4"/>
    </sheetView>
  </sheetViews>
  <sheetFormatPr defaultColWidth="11.7109375" defaultRowHeight="12.75"/>
  <sheetData>
    <row r="1" spans="1:2" ht="12.75">
      <c r="A1" s="92" t="s">
        <v>20</v>
      </c>
      <c r="B1" s="92"/>
    </row>
    <row r="2" spans="1:2" ht="12.75">
      <c r="A2" s="92"/>
      <c r="B2" s="92"/>
    </row>
    <row r="3" spans="1:2" ht="12.75">
      <c r="A3" s="92"/>
      <c r="B3" s="92"/>
    </row>
    <row r="4" spans="1:2" ht="12.75">
      <c r="A4" s="92"/>
      <c r="B4" s="92"/>
    </row>
  </sheetData>
  <sheetProtection password="CD3F" sheet="1" objects="1" scenarios="1"/>
  <mergeCells count="1">
    <mergeCell ref="A1:B4"/>
  </mergeCells>
  <hyperlinks>
    <hyperlink ref="A1:B4" location="Résultats!A1" display="Retour"/>
  </hyperlinks>
  <printOptions horizontalCentered="1"/>
  <pageMargins left="0.39375" right="0.39375" top="0.39375" bottom="0.39375" header="0.5118055555555556" footer="0.5118055555555556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zoomScale="91" zoomScaleNormal="91" zoomScalePageLayoutView="0" workbookViewId="0" topLeftCell="A1">
      <selection activeCell="A1" sqref="A1:B4"/>
    </sheetView>
  </sheetViews>
  <sheetFormatPr defaultColWidth="11.7109375" defaultRowHeight="12.75"/>
  <sheetData>
    <row r="1" spans="1:2" ht="12.75">
      <c r="A1" s="92" t="s">
        <v>20</v>
      </c>
      <c r="B1" s="92"/>
    </row>
    <row r="2" spans="1:2" ht="12.75">
      <c r="A2" s="92"/>
      <c r="B2" s="92"/>
    </row>
    <row r="3" spans="1:2" ht="12.75">
      <c r="A3" s="92"/>
      <c r="B3" s="92"/>
    </row>
    <row r="4" spans="1:2" ht="12.75">
      <c r="A4" s="92"/>
      <c r="B4" s="92"/>
    </row>
  </sheetData>
  <sheetProtection password="CD3F" sheet="1" objects="1" scenarios="1"/>
  <mergeCells count="1">
    <mergeCell ref="A1:B4"/>
  </mergeCells>
  <hyperlinks>
    <hyperlink ref="A1:B4" location="Résultats!A1" display="Retour"/>
  </hyperlinks>
  <printOptions horizontalCentered="1"/>
  <pageMargins left="0.39375" right="0.39375" top="0.39375" bottom="0.39375" header="0.5118055555555556" footer="0.5118055555555556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stf</cp:lastModifiedBy>
  <cp:lastPrinted>2012-10-09T12:32:32Z</cp:lastPrinted>
  <dcterms:created xsi:type="dcterms:W3CDTF">2005-12-07T16:20:41Z</dcterms:created>
  <dcterms:modified xsi:type="dcterms:W3CDTF">2012-10-10T17:29:57Z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